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myuphol.bh\Desktop\GO\"/>
    </mc:Choice>
  </mc:AlternateContent>
  <xr:revisionPtr revIDLastSave="0" documentId="13_ncr:1_{41B22A1A-4E22-46E9-B380-CF694D4FA52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ไฟฟ้า 2561" sheetId="1" r:id="rId1"/>
    <sheet name="ไฟฟ้า 2562" sheetId="4" r:id="rId2"/>
  </sheets>
  <definedNames>
    <definedName name="_xlnm.Print_Area" localSheetId="0">'ไฟฟ้า 2561'!$A$1:$M$55</definedName>
    <definedName name="_xlnm.Print_Area" localSheetId="1">'ไฟฟ้า 2562'!$A$1:$M$48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4" l="1"/>
  <c r="L17" i="1" l="1"/>
  <c r="L16" i="1"/>
  <c r="L5" i="1"/>
  <c r="L6" i="1"/>
  <c r="L7" i="1"/>
  <c r="L8" i="1"/>
  <c r="L9" i="1"/>
  <c r="L10" i="1"/>
  <c r="L11" i="1"/>
  <c r="L12" i="1"/>
  <c r="L13" i="1"/>
  <c r="L14" i="1"/>
  <c r="L15" i="1"/>
  <c r="L4" i="1"/>
  <c r="L17" i="4"/>
  <c r="L16" i="4"/>
  <c r="L5" i="4"/>
  <c r="L6" i="4"/>
  <c r="L7" i="4"/>
  <c r="L8" i="4"/>
  <c r="L9" i="4"/>
  <c r="L10" i="4"/>
  <c r="L11" i="4"/>
  <c r="L12" i="4"/>
  <c r="L13" i="4"/>
  <c r="L14" i="4"/>
  <c r="L15" i="4"/>
  <c r="K17" i="4"/>
  <c r="K16" i="4"/>
  <c r="K5" i="4"/>
  <c r="K6" i="4"/>
  <c r="K7" i="4"/>
  <c r="K8" i="4"/>
  <c r="K9" i="4"/>
  <c r="K10" i="4"/>
  <c r="K11" i="4"/>
  <c r="K12" i="4"/>
  <c r="K13" i="4"/>
  <c r="K14" i="4"/>
  <c r="K15" i="4"/>
  <c r="K4" i="4"/>
  <c r="K17" i="1"/>
  <c r="K16" i="1"/>
  <c r="K5" i="1"/>
  <c r="K6" i="1"/>
  <c r="K7" i="1"/>
  <c r="K8" i="1"/>
  <c r="K9" i="1"/>
  <c r="K10" i="1"/>
  <c r="K11" i="1"/>
  <c r="K12" i="1"/>
  <c r="K13" i="1"/>
  <c r="K14" i="1"/>
  <c r="K15" i="1"/>
  <c r="K4" i="1"/>
  <c r="I17" i="4"/>
  <c r="I16" i="4"/>
  <c r="I5" i="1"/>
  <c r="I6" i="1"/>
  <c r="I7" i="1"/>
  <c r="I8" i="1"/>
  <c r="I9" i="1"/>
  <c r="I10" i="1"/>
  <c r="I11" i="1"/>
  <c r="I12" i="1"/>
  <c r="I13" i="1"/>
  <c r="I14" i="1"/>
  <c r="I15" i="1"/>
  <c r="I4" i="1"/>
  <c r="J4" i="4"/>
  <c r="I5" i="4"/>
  <c r="I6" i="4"/>
  <c r="I7" i="4"/>
  <c r="I8" i="4"/>
  <c r="I9" i="4"/>
  <c r="I10" i="4"/>
  <c r="I11" i="4"/>
  <c r="I12" i="4"/>
  <c r="I13" i="4"/>
  <c r="I14" i="4"/>
  <c r="I15" i="4"/>
  <c r="I4" i="4"/>
  <c r="J11" i="4"/>
  <c r="H17" i="4"/>
  <c r="H16" i="4"/>
  <c r="J17" i="4"/>
  <c r="J16" i="4"/>
  <c r="J5" i="4"/>
  <c r="J6" i="4"/>
  <c r="J7" i="4"/>
  <c r="J8" i="4"/>
  <c r="J9" i="4"/>
  <c r="J10" i="4"/>
  <c r="J12" i="4"/>
  <c r="J13" i="4"/>
  <c r="J14" i="4"/>
  <c r="J15" i="4"/>
  <c r="J4" i="1"/>
  <c r="E17" i="4"/>
  <c r="D17" i="4"/>
  <c r="F17" i="4"/>
  <c r="E4" i="4"/>
  <c r="H17" i="1"/>
  <c r="H16" i="1"/>
  <c r="G17" i="1"/>
  <c r="E17" i="1"/>
  <c r="F17" i="1"/>
  <c r="G17" i="4"/>
  <c r="F16" i="4"/>
  <c r="E16" i="4"/>
  <c r="E5" i="4"/>
  <c r="E6" i="4"/>
  <c r="E7" i="4"/>
  <c r="E8" i="4"/>
  <c r="E9" i="4"/>
  <c r="E10" i="4"/>
  <c r="E11" i="4"/>
  <c r="E12" i="4"/>
  <c r="E13" i="4"/>
  <c r="E14" i="4"/>
  <c r="E15" i="4"/>
  <c r="I17" i="1" l="1"/>
  <c r="I16" i="1"/>
  <c r="D16" i="4" l="1"/>
  <c r="C17" i="4"/>
  <c r="J5" i="1"/>
  <c r="J6" i="1"/>
  <c r="J7" i="1"/>
  <c r="J8" i="1"/>
  <c r="J9" i="1"/>
  <c r="J10" i="1"/>
  <c r="J11" i="1"/>
  <c r="J12" i="1"/>
  <c r="J13" i="1"/>
  <c r="J14" i="1"/>
  <c r="J15" i="1"/>
  <c r="D17" i="1"/>
  <c r="E16" i="1"/>
  <c r="E5" i="1"/>
  <c r="E6" i="1"/>
  <c r="E7" i="1"/>
  <c r="E8" i="1"/>
  <c r="E9" i="1"/>
  <c r="E10" i="1"/>
  <c r="E11" i="1"/>
  <c r="E12" i="1"/>
  <c r="E13" i="1"/>
  <c r="E14" i="1"/>
  <c r="E15" i="1"/>
  <c r="E4" i="1"/>
  <c r="C16" i="4"/>
  <c r="F16" i="1"/>
  <c r="D16" i="1"/>
  <c r="C17" i="1"/>
  <c r="C16" i="1"/>
  <c r="J17" i="1" l="1"/>
  <c r="J16" i="1"/>
</calcChain>
</file>

<file path=xl/sharedStrings.xml><?xml version="1.0" encoding="utf-8"?>
<sst xmlns="http://schemas.openxmlformats.org/spreadsheetml/2006/main" count="80" uniqueCount="53">
  <si>
    <t>วันที่ทำการบันทึก</t>
  </si>
  <si>
    <t>จำนวนพนักงาน</t>
  </si>
  <si>
    <t>รวม</t>
  </si>
  <si>
    <t>เฉลี่ย</t>
  </si>
  <si>
    <t>บันทึกประจำ
เดือน</t>
  </si>
  <si>
    <t>ค่าไฟฟ้า/เดือน (บาท)</t>
  </si>
  <si>
    <t>ปริมาณ
ไฟฟ้า/เดือน (หน่วย)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</si>
  <si>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</si>
  <si>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</si>
  <si>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</si>
  <si>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</si>
  <si>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</si>
  <si>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</si>
  <si>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</si>
  <si>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</si>
  <si>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</si>
  <si>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</si>
  <si>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</si>
  <si>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</si>
  <si>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แบบฟอร์ม 3.2(1)</t>
  </si>
  <si>
    <t>บันทึกการใช้ไฟฟ้าประจำปี .........2561...........</t>
  </si>
  <si>
    <t>บันทึกการใช้ไฟฟ้าประจำปี .........2562...........</t>
  </si>
  <si>
    <t>จำนวนผู้ใช้บริการ</t>
  </si>
  <si>
    <t>จำนวนชั่วโมงการเปิดให้บริการ</t>
  </si>
  <si>
    <t>ปริมาณการใช้ไฟฟ้าต่อจำนวนคน</t>
  </si>
  <si>
    <t>พื้นที่ให้บริการ</t>
  </si>
  <si>
    <t>รวมจำนวนพนักงานและจำนวนผู้ใช้บริการ</t>
  </si>
  <si>
    <t>31 มกราคม 2561</t>
  </si>
  <si>
    <t>28 กุมภาพันธ์ 2561</t>
  </si>
  <si>
    <t>31 มีนาคม 2561</t>
  </si>
  <si>
    <t>30 เมษายน 2561</t>
  </si>
  <si>
    <t>31 พฤษภาคม 2561</t>
  </si>
  <si>
    <t>30 มิถุนายน 2561</t>
  </si>
  <si>
    <t>31 กรกฎาคม 2561</t>
  </si>
  <si>
    <t>31 สิงหาคม 2561</t>
  </si>
  <si>
    <t>30 กันยายน 2561</t>
  </si>
  <si>
    <t>31 ตุลาคม 2561</t>
  </si>
  <si>
    <t>30 พฤศจิกายน 2561</t>
  </si>
  <si>
    <t>31 ธันวาคม 2561</t>
  </si>
  <si>
    <t>31 มกราคม 2562</t>
  </si>
  <si>
    <t>28 กุมภาพันธ์ 2562</t>
  </si>
  <si>
    <t>31 มีนาคม 2562</t>
  </si>
  <si>
    <t>30 เมษายน 2562</t>
  </si>
  <si>
    <t>31 พฤษภาคม 2562</t>
  </si>
  <si>
    <t>30 มิถุนายน 2562</t>
  </si>
  <si>
    <t>31 กรกฎาคม 2562</t>
  </si>
  <si>
    <t>31 สิงหาคม 2562</t>
  </si>
  <si>
    <t>30 กันยายน 2562</t>
  </si>
  <si>
    <t>31 ตุลาคม 2562</t>
  </si>
  <si>
    <t>30 พฤศจิกายน 2562</t>
  </si>
  <si>
    <t>31 ธันวาคม 2562</t>
  </si>
  <si>
    <t>ปริมาณการใช้ไฟฟ้าต่อชั่วโมง</t>
  </si>
  <si>
    <t>ปริมาณการใช้ไฟฟ้าต่อพื้นที่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</si>
</sst>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</numFmts>
  <fonts count="11" x14ac:knownFonts="1">
    <font>
      <sz val="10"/>
      <name val="Arial"/>
      <charset val="222"/>
    </font>
    <font>
      <sz val="10"/>
      <name val="Arial"/>
      <family val="2"/>
    </font>
    <font>
      <sz val="16"/>
      <name val="Browallia New"/>
      <family val="2"/>
    </font>
    <font>
      <sz val="10"/>
      <name val="Browallia New"/>
      <family val="2"/>
    </font>
    <font>
      <b/>
      <sz val="18"/>
      <name val="Browallia New"/>
      <family val="2"/>
    </font>
    <font>
      <b/>
      <sz val="10"/>
      <name val="Browallia New"/>
      <family val="2"/>
    </font>
    <font>
      <sz val="16"/>
      <name val="TH SarabunPSK"/>
      <family val="2"/>
    </font>
    <font>
      <sz val="1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/>
    <xf numFmtId="165" fontId="2" fillId="2" borderId="0" xfId="0" applyNumberFormat="1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7" fillId="2" borderId="0" xfId="0" applyFont="1" applyFill="1"/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5" xfId="0" applyFont="1" applyFill="1" applyBorder="1"/>
    <xf numFmtId="1" fontId="6" fillId="2" borderId="1" xfId="0" applyNumberFormat="1" applyFont="1" applyFill="1" applyBorder="1"/>
    <xf numFmtId="166" fontId="6" fillId="2" borderId="3" xfId="1" applyNumberFormat="1" applyFont="1" applyFill="1" applyBorder="1"/>
    <xf numFmtId="166" fontId="6" fillId="2" borderId="1" xfId="1" applyNumberFormat="1" applyFont="1" applyFill="1" applyBorder="1"/>
    <xf numFmtId="166" fontId="10" fillId="0" borderId="2" xfId="1" applyNumberFormat="1" applyFont="1" applyFill="1" applyBorder="1"/>
    <xf numFmtId="166" fontId="10" fillId="0" borderId="3" xfId="1" applyNumberFormat="1" applyFont="1" applyFill="1" applyBorder="1"/>
    <xf numFmtId="166" fontId="6" fillId="0" borderId="1" xfId="1" applyNumberFormat="1" applyFont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" xfId="1" applyNumberFormat="1" applyFont="1" applyBorder="1" applyAlignment="1">
      <alignment vertical="center" wrapText="1"/>
    </xf>
    <xf numFmtId="166" fontId="6" fillId="2" borderId="1" xfId="1" applyNumberFormat="1" applyFont="1" applyFill="1" applyBorder="1" applyAlignment="1"/>
    <xf numFmtId="14" fontId="6" fillId="2" borderId="1" xfId="0" applyNumberFormat="1" applyFont="1" applyFill="1" applyBorder="1" applyAlignment="1">
      <alignment horizontal="center"/>
    </xf>
    <xf numFmtId="166" fontId="6" fillId="2" borderId="5" xfId="1" applyNumberFormat="1" applyFont="1" applyFill="1" applyBorder="1"/>
    <xf numFmtId="2" fontId="6" fillId="2" borderId="3" xfId="0" applyNumberFormat="1" applyFont="1" applyFill="1" applyBorder="1"/>
    <xf numFmtId="2" fontId="6" fillId="2" borderId="1" xfId="0" applyNumberFormat="1" applyFont="1" applyFill="1" applyBorder="1"/>
    <xf numFmtId="166" fontId="6" fillId="0" borderId="1" xfId="1" applyNumberFormat="1" applyFont="1" applyFill="1" applyBorder="1"/>
    <xf numFmtId="164" fontId="6" fillId="2" borderId="1" xfId="1" applyFont="1" applyFill="1" applyBorder="1"/>
    <xf numFmtId="166" fontId="10" fillId="0" borderId="2" xfId="1" applyNumberFormat="1" applyFont="1" applyFill="1" applyBorder="1" applyAlignment="1"/>
    <xf numFmtId="0" fontId="6" fillId="2" borderId="1" xfId="0" applyFont="1" applyFill="1" applyBorder="1" applyAlignment="1">
      <alignment horizontal="right"/>
    </xf>
    <xf numFmtId="164" fontId="6" fillId="2" borderId="2" xfId="1" applyNumberFormat="1" applyFont="1" applyFill="1" applyBorder="1"/>
    <xf numFmtId="164" fontId="6" fillId="2" borderId="1" xfId="1" applyNumberFormat="1" applyFont="1" applyFill="1" applyBorder="1"/>
    <xf numFmtId="164" fontId="6" fillId="2" borderId="1" xfId="1" applyNumberFormat="1" applyFont="1" applyFill="1" applyBorder="1" applyAlignment="1">
      <alignment horizontal="right"/>
    </xf>
    <xf numFmtId="164" fontId="6" fillId="2" borderId="2" xfId="1" applyNumberFormat="1" applyFont="1" applyFill="1" applyBorder="1" applyAlignment="1">
      <alignment horizontal="right"/>
    </xf>
    <xf numFmtId="0" fontId="6" fillId="2" borderId="0" xfId="0" applyFont="1" applyFill="1" applyBorder="1"/>
    <xf numFmtId="0" fontId="9" fillId="2" borderId="0" xfId="0" applyFont="1" applyFill="1" applyAlignment="1">
      <alignment vertical="center"/>
    </xf>
    <xf numFmtId="43" fontId="6" fillId="2" borderId="1" xfId="0" applyNumberFormat="1" applyFont="1" applyFill="1" applyBorder="1"/>
    <xf numFmtId="166" fontId="10" fillId="2" borderId="2" xfId="1" applyNumberFormat="1" applyFont="1" applyFill="1" applyBorder="1"/>
    <xf numFmtId="166" fontId="6" fillId="2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ปริมาณการใช้ไฟฟ้าต่อจำนวนคนประจำปี ....2561...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2561'!$J$3</c:f>
              <c:strCache>
                <c:ptCount val="1"/>
                <c:pt idx="0">
                  <c:v>ปริมาณการใช้ไฟฟ้าต่อจำนวนคน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2561'!$A$4:$A$15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2561'!$J$4:$J$15</c:f>
              <c:numCache>
                <c:formatCode>0.00</c:formatCode>
                <c:ptCount val="12"/>
                <c:pt idx="0">
                  <c:v>10.81351046164065</c:v>
                </c:pt>
                <c:pt idx="1">
                  <c:v>9.1363599293190152</c:v>
                </c:pt>
                <c:pt idx="2">
                  <c:v>9.0841154387611454</c:v>
                </c:pt>
                <c:pt idx="3">
                  <c:v>9.3742746934839509</c:v>
                </c:pt>
                <c:pt idx="4">
                  <c:v>9.0031108374384239</c:v>
                </c:pt>
                <c:pt idx="5">
                  <c:v>23.931820388349514</c:v>
                </c:pt>
                <c:pt idx="6">
                  <c:v>25.725062344139651</c:v>
                </c:pt>
                <c:pt idx="7">
                  <c:v>9.7507896743274145</c:v>
                </c:pt>
                <c:pt idx="8">
                  <c:v>7.9487592106377569</c:v>
                </c:pt>
                <c:pt idx="9">
                  <c:v>7.7590563703834601</c:v>
                </c:pt>
                <c:pt idx="10">
                  <c:v>7.7248500344183304</c:v>
                </c:pt>
                <c:pt idx="11">
                  <c:v>9.4683936135549036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A-493B-893A-1A402A0C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276719"/>
        <c:axId val="1"/>
        <c:axId val="0"/>
      </c:bar3DChart>
      <c:catAx>
        <c:axId val="529276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9276719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ปริมาณการใช้ไฟฟ้าประจำปี ....2561...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2561'!$J$3</c:f>
              <c:strCache>
                <c:ptCount val="1"/>
                <c:pt idx="0">
                  <c:v>ปริมาณการใช้ไฟฟ้าต่อจำนวนคน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2561'!$A$4:$A$15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2561'!$J$4:$J$15</c:f>
              <c:numCache>
                <c:formatCode>0.00</c:formatCode>
                <c:ptCount val="12"/>
                <c:pt idx="0">
                  <c:v>10.81351046164065</c:v>
                </c:pt>
                <c:pt idx="1">
                  <c:v>9.1363599293190152</c:v>
                </c:pt>
                <c:pt idx="2">
                  <c:v>9.0841154387611454</c:v>
                </c:pt>
                <c:pt idx="3">
                  <c:v>9.3742746934839509</c:v>
                </c:pt>
                <c:pt idx="4">
                  <c:v>9.0031108374384239</c:v>
                </c:pt>
                <c:pt idx="5">
                  <c:v>23.931820388349514</c:v>
                </c:pt>
                <c:pt idx="6">
                  <c:v>25.725062344139651</c:v>
                </c:pt>
                <c:pt idx="7">
                  <c:v>9.7507896743274145</c:v>
                </c:pt>
                <c:pt idx="8">
                  <c:v>7.9487592106377569</c:v>
                </c:pt>
                <c:pt idx="9">
                  <c:v>7.7590563703834601</c:v>
                </c:pt>
                <c:pt idx="10">
                  <c:v>7.7248500344183304</c:v>
                </c:pt>
                <c:pt idx="11">
                  <c:v>9.4683936135549036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F-4602-B4F0-3477DCF7E74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'ไฟฟ้า 2561'!$A$4:$A$15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2561'!$H$4:$H$15</c:f>
              <c:numCache>
                <c:formatCode>_-* #,##0.00_-;\-* #,##0.00_-;_-* "-"??_-;_-@_-</c:formatCode>
                <c:ptCount val="12"/>
                <c:pt idx="0">
                  <c:v>65118.96</c:v>
                </c:pt>
                <c:pt idx="1">
                  <c:v>67216.2</c:v>
                </c:pt>
                <c:pt idx="2">
                  <c:v>77433</c:v>
                </c:pt>
                <c:pt idx="3">
                  <c:v>68047.86</c:v>
                </c:pt>
                <c:pt idx="4">
                  <c:v>73105.259999999995</c:v>
                </c:pt>
                <c:pt idx="5">
                  <c:v>59159.46</c:v>
                </c:pt>
                <c:pt idx="6">
                  <c:v>61894.5</c:v>
                </c:pt>
                <c:pt idx="7">
                  <c:v>89522</c:v>
                </c:pt>
                <c:pt idx="8">
                  <c:v>93851</c:v>
                </c:pt>
                <c:pt idx="9">
                  <c:v>87817</c:v>
                </c:pt>
                <c:pt idx="10">
                  <c:v>78554</c:v>
                </c:pt>
                <c:pt idx="11">
                  <c:v>58117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602-B4F0-3477DCF7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277135"/>
        <c:axId val="1"/>
        <c:axId val="0"/>
      </c:bar3DChart>
      <c:catAx>
        <c:axId val="529277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100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9277135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ปริมาณการใช้ไฟฟ้าต่อจำนวนคนประจำปี ....2562...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2562'!$J$3</c:f>
              <c:strCache>
                <c:ptCount val="1"/>
                <c:pt idx="0">
                  <c:v>ปริมาณการใช้ไฟฟ้าต่อจำนวนคน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2562'!$A$4:$A$15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2562'!$J$4:$J$15</c:f>
              <c:numCache>
                <c:formatCode>0.00</c:formatCode>
                <c:ptCount val="12"/>
                <c:pt idx="0">
                  <c:v>10.058553791887125</c:v>
                </c:pt>
                <c:pt idx="1">
                  <c:v>8.3549813664596275</c:v>
                </c:pt>
                <c:pt idx="2">
                  <c:v>11.181348200709579</c:v>
                </c:pt>
                <c:pt idx="3">
                  <c:v>11.289200628854758</c:v>
                </c:pt>
                <c:pt idx="4">
                  <c:v>32.290273224043716</c:v>
                </c:pt>
                <c:pt idx="5">
                  <c:v>38.580594059405939</c:v>
                </c:pt>
                <c:pt idx="6">
                  <c:v>13.674284909116528</c:v>
                </c:pt>
                <c:pt idx="7">
                  <c:v>9.3993474714518754</c:v>
                </c:pt>
                <c:pt idx="8">
                  <c:v>8.9697309549620581</c:v>
                </c:pt>
                <c:pt idx="9">
                  <c:v>10.206136685167047</c:v>
                </c:pt>
                <c:pt idx="10">
                  <c:v>11.277844897959184</c:v>
                </c:pt>
                <c:pt idx="11">
                  <c:v>10.875633252743166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9-4FB4-B28D-8D5C24367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280047"/>
        <c:axId val="1"/>
        <c:axId val="0"/>
      </c:bar3DChart>
      <c:catAx>
        <c:axId val="529280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9280047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ปริมาณการใช้ไฟฟ้าประจำปี ....2562...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2562'!$J$3</c:f>
              <c:strCache>
                <c:ptCount val="1"/>
                <c:pt idx="0">
                  <c:v>ปริมาณการใช้ไฟฟ้าต่อจำนวนคน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2562'!$A$4:$A$15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2562'!$J$4:$J$15</c:f>
              <c:numCache>
                <c:formatCode>0.00</c:formatCode>
                <c:ptCount val="12"/>
                <c:pt idx="0">
                  <c:v>10.058553791887125</c:v>
                </c:pt>
                <c:pt idx="1">
                  <c:v>8.3549813664596275</c:v>
                </c:pt>
                <c:pt idx="2">
                  <c:v>11.181348200709579</c:v>
                </c:pt>
                <c:pt idx="3">
                  <c:v>11.289200628854758</c:v>
                </c:pt>
                <c:pt idx="4">
                  <c:v>32.290273224043716</c:v>
                </c:pt>
                <c:pt idx="5">
                  <c:v>38.580594059405939</c:v>
                </c:pt>
                <c:pt idx="6">
                  <c:v>13.674284909116528</c:v>
                </c:pt>
                <c:pt idx="7">
                  <c:v>9.3993474714518754</c:v>
                </c:pt>
                <c:pt idx="8">
                  <c:v>8.9697309549620581</c:v>
                </c:pt>
                <c:pt idx="9">
                  <c:v>10.206136685167047</c:v>
                </c:pt>
                <c:pt idx="10">
                  <c:v>11.277844897959184</c:v>
                </c:pt>
                <c:pt idx="11">
                  <c:v>10.875633252743166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D-4049-BC27-8A38F32EC229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'ไฟฟ้า 2562'!$A$4:$A$15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2562'!$H$4:$H$15</c:f>
              <c:numCache>
                <c:formatCode>_-* #,##0.00_-;\-* #,##0.00_-;_-* "-"??_-;_-@_-</c:formatCode>
                <c:ptCount val="12"/>
                <c:pt idx="0">
                  <c:v>68438.399999999994</c:v>
                </c:pt>
                <c:pt idx="1">
                  <c:v>67257.600000000006</c:v>
                </c:pt>
                <c:pt idx="2">
                  <c:v>88243.199999999997</c:v>
                </c:pt>
                <c:pt idx="3">
                  <c:v>93350.399999999994</c:v>
                </c:pt>
                <c:pt idx="4">
                  <c:v>88636.800000000003</c:v>
                </c:pt>
                <c:pt idx="5">
                  <c:v>77932.800000000003</c:v>
                </c:pt>
                <c:pt idx="6">
                  <c:v>97046.399999999994</c:v>
                </c:pt>
                <c:pt idx="7">
                  <c:v>92188.800000000003</c:v>
                </c:pt>
                <c:pt idx="8">
                  <c:v>91015.86</c:v>
                </c:pt>
                <c:pt idx="9">
                  <c:v>93784.19</c:v>
                </c:pt>
                <c:pt idx="10">
                  <c:v>69076.800000000003</c:v>
                </c:pt>
                <c:pt idx="11">
                  <c:v>58478.28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D-4049-BC27-8A38F32EC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9267983"/>
        <c:axId val="1"/>
        <c:axId val="0"/>
      </c:bar3DChart>
      <c:catAx>
        <c:axId val="52926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100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529267983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142875</xdr:rowOff>
    </xdr:from>
    <xdr:to>
      <xdr:col>9</xdr:col>
      <xdr:colOff>1066800</xdr:colOff>
      <xdr:row>31</xdr:row>
      <xdr:rowOff>0</xdr:rowOff>
    </xdr:to>
    <xdr:graphicFrame macro="">
      <xdr:nvGraphicFramePr>
        <xdr:cNvPr id="1096" name="Chart 4">
          <a:extLst>
            <a:ext uri="{FF2B5EF4-FFF2-40B4-BE49-F238E27FC236}">
              <a16:creationId xmlns:a16="http://schemas.microsoft.com/office/drawing/2014/main" id="{EB7782BD-5018-4945-90AD-6FE96350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133350</xdr:rowOff>
    </xdr:from>
    <xdr:to>
      <xdr:col>9</xdr:col>
      <xdr:colOff>1038225</xdr:colOff>
      <xdr:row>54</xdr:row>
      <xdr:rowOff>76200</xdr:rowOff>
    </xdr:to>
    <xdr:graphicFrame macro="">
      <xdr:nvGraphicFramePr>
        <xdr:cNvPr id="1097" name="Chart 2">
          <a:extLst>
            <a:ext uri="{FF2B5EF4-FFF2-40B4-BE49-F238E27FC236}">
              <a16:creationId xmlns:a16="http://schemas.microsoft.com/office/drawing/2014/main" id="{0826E050-23A7-4CB2-9290-2C7B68246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142875</xdr:rowOff>
    </xdr:from>
    <xdr:to>
      <xdr:col>9</xdr:col>
      <xdr:colOff>1066800</xdr:colOff>
      <xdr:row>31</xdr:row>
      <xdr:rowOff>0</xdr:rowOff>
    </xdr:to>
    <xdr:graphicFrame macro="">
      <xdr:nvGraphicFramePr>
        <xdr:cNvPr id="51209" name="Chart 4">
          <a:extLst>
            <a:ext uri="{FF2B5EF4-FFF2-40B4-BE49-F238E27FC236}">
              <a16:creationId xmlns:a16="http://schemas.microsoft.com/office/drawing/2014/main" id="{D3785B0E-EF8E-41E6-886B-85F78FE61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133350</xdr:rowOff>
    </xdr:from>
    <xdr:to>
      <xdr:col>9</xdr:col>
      <xdr:colOff>1038225</xdr:colOff>
      <xdr:row>47</xdr:row>
      <xdr:rowOff>171450</xdr:rowOff>
    </xdr:to>
    <xdr:graphicFrame macro="">
      <xdr:nvGraphicFramePr>
        <xdr:cNvPr id="51210" name="Chart 2">
          <a:extLst>
            <a:ext uri="{FF2B5EF4-FFF2-40B4-BE49-F238E27FC236}">
              <a16:creationId xmlns:a16="http://schemas.microsoft.com/office/drawing/2014/main" id="{0CD4F95A-10FE-449E-91FE-FDB17D9B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zoomScale="80" zoomScaleNormal="80" zoomScaleSheetLayoutView="70" workbookViewId="0">
      <selection activeCell="L17" sqref="L17"/>
    </sheetView>
  </sheetViews>
  <sheetFormatPr defaultRowHeight="14.25" x14ac:dyDescent="0.3"/>
  <cols>
    <col min="1" max="1" width="19.140625" style="1" customWidth="1"/>
    <col min="2" max="2" width="18.140625" style="1" customWidth="1"/>
    <col min="3" max="6" width="17" style="1" customWidth="1"/>
    <col min="7" max="7" width="16" style="1" customWidth="1"/>
    <col min="8" max="9" width="15.85546875" style="1" customWidth="1"/>
    <col min="10" max="10" width="17.28515625" style="1" customWidth="1"/>
    <col min="11" max="11" width="15.140625" style="1" customWidth="1"/>
    <col min="12" max="12" width="18.140625" style="1" customWidth="1"/>
    <col min="13" max="16384" width="9.140625" style="1"/>
  </cols>
  <sheetData>
    <row r="1" spans="1:13" ht="21" x14ac:dyDescent="0.35">
      <c r="A1" s="10"/>
      <c r="B1" s="10"/>
      <c r="C1" s="10"/>
      <c r="D1" s="10"/>
      <c r="E1" s="10"/>
      <c r="F1" s="10"/>
      <c r="G1" s="10"/>
      <c r="H1" s="10"/>
      <c r="I1" s="10"/>
      <c r="J1" s="11" t="s">
        <v>19</v>
      </c>
    </row>
    <row r="2" spans="1:13" ht="33" customHeight="1" x14ac:dyDescent="0.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7"/>
      <c r="L2" s="7"/>
      <c r="M2" s="7"/>
    </row>
    <row r="3" spans="1:13" s="3" customFormat="1" ht="63" x14ac:dyDescent="0.2">
      <c r="A3" s="12" t="s">
        <v>4</v>
      </c>
      <c r="B3" s="13" t="s">
        <v>0</v>
      </c>
      <c r="C3" s="12" t="s">
        <v>1</v>
      </c>
      <c r="D3" s="12" t="s">
        <v>22</v>
      </c>
      <c r="E3" s="14" t="s">
        <v>26</v>
      </c>
      <c r="F3" s="14" t="s">
        <v>23</v>
      </c>
      <c r="G3" s="12" t="s">
        <v>25</v>
      </c>
      <c r="H3" s="12" t="s">
        <v>6</v>
      </c>
      <c r="I3" s="14" t="s">
        <v>5</v>
      </c>
      <c r="J3" s="12" t="s">
        <v>24</v>
      </c>
      <c r="K3" s="12" t="s">
        <v>51</v>
      </c>
      <c r="L3" s="12" t="s">
        <v>52</v>
      </c>
    </row>
    <row r="4" spans="1:13" ht="21" x14ac:dyDescent="0.35">
      <c r="A4" s="15" t="s">
        <v>7</v>
      </c>
      <c r="B4" s="27" t="s">
        <v>27</v>
      </c>
      <c r="C4" s="34">
        <v>20</v>
      </c>
      <c r="D4" s="33">
        <v>6002</v>
      </c>
      <c r="E4" s="20">
        <f>C4+D4</f>
        <v>6022</v>
      </c>
      <c r="F4" s="22">
        <v>287</v>
      </c>
      <c r="G4" s="18">
        <v>13099</v>
      </c>
      <c r="H4" s="38">
        <v>65118.96</v>
      </c>
      <c r="I4" s="22">
        <f>(H4-400)*2.4226</f>
        <v>156788.152496</v>
      </c>
      <c r="J4" s="29">
        <f>H4/E4</f>
        <v>10.81351046164065</v>
      </c>
      <c r="K4" s="30">
        <f>H4/F4</f>
        <v>226.89533101045296</v>
      </c>
      <c r="L4" s="30">
        <f>H4/G4</f>
        <v>4.9712924650736694</v>
      </c>
    </row>
    <row r="5" spans="1:13" ht="21" x14ac:dyDescent="0.35">
      <c r="A5" s="15" t="s">
        <v>8</v>
      </c>
      <c r="B5" s="27" t="s">
        <v>28</v>
      </c>
      <c r="C5" s="34">
        <v>20</v>
      </c>
      <c r="D5" s="33">
        <v>7337</v>
      </c>
      <c r="E5" s="20">
        <f t="shared" ref="E5:E15" si="0">C5+D5</f>
        <v>7357</v>
      </c>
      <c r="F5" s="22">
        <v>276</v>
      </c>
      <c r="G5" s="18">
        <v>13099</v>
      </c>
      <c r="H5" s="38">
        <v>67216.2</v>
      </c>
      <c r="I5" s="22">
        <f t="shared" ref="I5:I15" si="1">(H5-400)*2.4226</f>
        <v>161868.92611999999</v>
      </c>
      <c r="J5" s="29">
        <f t="shared" ref="J5:J15" si="2">H5/E5</f>
        <v>9.1363599293190152</v>
      </c>
      <c r="K5" s="30">
        <f t="shared" ref="K5:K15" si="3">H5/F5</f>
        <v>243.53695652173911</v>
      </c>
      <c r="L5" s="30">
        <f t="shared" ref="L5:L15" si="4">H5/G5</f>
        <v>5.1313993434613323</v>
      </c>
    </row>
    <row r="6" spans="1:13" ht="21" x14ac:dyDescent="0.35">
      <c r="A6" s="15" t="s">
        <v>9</v>
      </c>
      <c r="B6" s="27" t="s">
        <v>29</v>
      </c>
      <c r="C6" s="34">
        <v>20</v>
      </c>
      <c r="D6" s="33">
        <v>8504</v>
      </c>
      <c r="E6" s="20">
        <f t="shared" si="0"/>
        <v>8524</v>
      </c>
      <c r="F6" s="22">
        <v>346</v>
      </c>
      <c r="G6" s="18">
        <v>13099</v>
      </c>
      <c r="H6" s="38">
        <v>77433</v>
      </c>
      <c r="I6" s="22">
        <f t="shared" si="1"/>
        <v>186620.1458</v>
      </c>
      <c r="J6" s="29">
        <f t="shared" si="2"/>
        <v>9.0841154387611454</v>
      </c>
      <c r="K6" s="30">
        <f t="shared" si="3"/>
        <v>223.79479768786126</v>
      </c>
      <c r="L6" s="30">
        <f t="shared" si="4"/>
        <v>5.9113672799450336</v>
      </c>
    </row>
    <row r="7" spans="1:13" ht="21" x14ac:dyDescent="0.35">
      <c r="A7" s="15" t="s">
        <v>10</v>
      </c>
      <c r="B7" s="27" t="s">
        <v>30</v>
      </c>
      <c r="C7" s="34">
        <v>20</v>
      </c>
      <c r="D7" s="33">
        <v>7239</v>
      </c>
      <c r="E7" s="20">
        <f t="shared" si="0"/>
        <v>7259</v>
      </c>
      <c r="F7" s="22">
        <v>236</v>
      </c>
      <c r="G7" s="18">
        <v>13099</v>
      </c>
      <c r="H7" s="38">
        <v>68047.86</v>
      </c>
      <c r="I7" s="22">
        <f t="shared" si="1"/>
        <v>163883.705636</v>
      </c>
      <c r="J7" s="29">
        <f t="shared" si="2"/>
        <v>9.3742746934839509</v>
      </c>
      <c r="K7" s="30">
        <f t="shared" si="3"/>
        <v>288.3383898305085</v>
      </c>
      <c r="L7" s="30">
        <f t="shared" si="4"/>
        <v>5.1948896862355909</v>
      </c>
    </row>
    <row r="8" spans="1:13" ht="21" x14ac:dyDescent="0.35">
      <c r="A8" s="15" t="s">
        <v>11</v>
      </c>
      <c r="B8" s="27" t="s">
        <v>31</v>
      </c>
      <c r="C8" s="34">
        <v>20</v>
      </c>
      <c r="D8" s="33">
        <v>8100</v>
      </c>
      <c r="E8" s="20">
        <f t="shared" si="0"/>
        <v>8120</v>
      </c>
      <c r="F8" s="22">
        <v>354</v>
      </c>
      <c r="G8" s="18">
        <v>13099</v>
      </c>
      <c r="H8" s="38">
        <v>73105.259999999995</v>
      </c>
      <c r="I8" s="22">
        <f t="shared" si="1"/>
        <v>176135.76287599999</v>
      </c>
      <c r="J8" s="29">
        <f t="shared" si="2"/>
        <v>9.0031108374384239</v>
      </c>
      <c r="K8" s="30">
        <f t="shared" si="3"/>
        <v>206.51203389830508</v>
      </c>
      <c r="L8" s="30">
        <f t="shared" si="4"/>
        <v>5.5809802274982818</v>
      </c>
    </row>
    <row r="9" spans="1:13" ht="21" x14ac:dyDescent="0.35">
      <c r="A9" s="15" t="s">
        <v>12</v>
      </c>
      <c r="B9" s="27" t="s">
        <v>32</v>
      </c>
      <c r="C9" s="34">
        <v>20</v>
      </c>
      <c r="D9" s="33">
        <v>2452</v>
      </c>
      <c r="E9" s="20">
        <f t="shared" si="0"/>
        <v>2472</v>
      </c>
      <c r="F9" s="22">
        <v>210</v>
      </c>
      <c r="G9" s="18">
        <v>13099</v>
      </c>
      <c r="H9" s="38">
        <v>59159.46</v>
      </c>
      <c r="I9" s="22">
        <f t="shared" si="1"/>
        <v>142350.66779599999</v>
      </c>
      <c r="J9" s="29">
        <f t="shared" si="2"/>
        <v>23.931820388349514</v>
      </c>
      <c r="K9" s="30">
        <f t="shared" si="3"/>
        <v>281.71171428571427</v>
      </c>
      <c r="L9" s="30">
        <f t="shared" si="4"/>
        <v>4.5163340713031532</v>
      </c>
    </row>
    <row r="10" spans="1:13" ht="21" x14ac:dyDescent="0.35">
      <c r="A10" s="15" t="s">
        <v>13</v>
      </c>
      <c r="B10" s="27" t="s">
        <v>33</v>
      </c>
      <c r="C10" s="34">
        <v>20</v>
      </c>
      <c r="D10" s="33">
        <v>2386</v>
      </c>
      <c r="E10" s="20">
        <f t="shared" si="0"/>
        <v>2406</v>
      </c>
      <c r="F10" s="22">
        <v>196</v>
      </c>
      <c r="G10" s="18">
        <v>13099</v>
      </c>
      <c r="H10" s="38">
        <v>61894.5</v>
      </c>
      <c r="I10" s="22">
        <f t="shared" si="1"/>
        <v>148976.57570000002</v>
      </c>
      <c r="J10" s="29">
        <f t="shared" si="2"/>
        <v>25.725062344139651</v>
      </c>
      <c r="K10" s="30">
        <f t="shared" si="3"/>
        <v>315.78826530612247</v>
      </c>
      <c r="L10" s="30">
        <f t="shared" si="4"/>
        <v>4.725131689441942</v>
      </c>
    </row>
    <row r="11" spans="1:13" ht="21" x14ac:dyDescent="0.35">
      <c r="A11" s="15" t="s">
        <v>14</v>
      </c>
      <c r="B11" s="27" t="s">
        <v>34</v>
      </c>
      <c r="C11" s="34">
        <v>20</v>
      </c>
      <c r="D11" s="33">
        <v>9161</v>
      </c>
      <c r="E11" s="20">
        <f t="shared" si="0"/>
        <v>9181</v>
      </c>
      <c r="F11" s="22">
        <v>259</v>
      </c>
      <c r="G11" s="18">
        <v>13099</v>
      </c>
      <c r="H11" s="38">
        <v>89522</v>
      </c>
      <c r="I11" s="22">
        <f t="shared" si="1"/>
        <v>215906.9572</v>
      </c>
      <c r="J11" s="29">
        <f t="shared" si="2"/>
        <v>9.7507896743274145</v>
      </c>
      <c r="K11" s="30">
        <f t="shared" si="3"/>
        <v>345.64478764478764</v>
      </c>
      <c r="L11" s="30">
        <f t="shared" si="4"/>
        <v>6.8342621574165969</v>
      </c>
    </row>
    <row r="12" spans="1:13" ht="21" x14ac:dyDescent="0.35">
      <c r="A12" s="15" t="s">
        <v>15</v>
      </c>
      <c r="B12" s="27" t="s">
        <v>35</v>
      </c>
      <c r="C12" s="34">
        <v>20</v>
      </c>
      <c r="D12" s="33">
        <v>11787</v>
      </c>
      <c r="E12" s="20">
        <f t="shared" si="0"/>
        <v>11807</v>
      </c>
      <c r="F12" s="22">
        <v>290</v>
      </c>
      <c r="G12" s="18">
        <v>13099</v>
      </c>
      <c r="H12" s="38">
        <v>93851</v>
      </c>
      <c r="I12" s="22">
        <f t="shared" si="1"/>
        <v>226394.39260000002</v>
      </c>
      <c r="J12" s="29">
        <f t="shared" si="2"/>
        <v>7.9487592106377569</v>
      </c>
      <c r="K12" s="30">
        <f t="shared" si="3"/>
        <v>323.62413793103451</v>
      </c>
      <c r="L12" s="30">
        <f t="shared" si="4"/>
        <v>7.1647454004122455</v>
      </c>
    </row>
    <row r="13" spans="1:13" ht="21" x14ac:dyDescent="0.35">
      <c r="A13" s="15" t="s">
        <v>16</v>
      </c>
      <c r="B13" s="27" t="s">
        <v>36</v>
      </c>
      <c r="C13" s="34">
        <v>20</v>
      </c>
      <c r="D13" s="33">
        <v>11298</v>
      </c>
      <c r="E13" s="20">
        <f t="shared" si="0"/>
        <v>11318</v>
      </c>
      <c r="F13" s="22">
        <v>251</v>
      </c>
      <c r="G13" s="18">
        <v>13099</v>
      </c>
      <c r="H13" s="38">
        <v>87817</v>
      </c>
      <c r="I13" s="22">
        <f t="shared" si="1"/>
        <v>211776.42420000001</v>
      </c>
      <c r="J13" s="29">
        <f t="shared" si="2"/>
        <v>7.7590563703834601</v>
      </c>
      <c r="K13" s="30">
        <f t="shared" si="3"/>
        <v>349.86852589641433</v>
      </c>
      <c r="L13" s="30">
        <f t="shared" si="4"/>
        <v>6.7040995495839377</v>
      </c>
    </row>
    <row r="14" spans="1:13" ht="21" x14ac:dyDescent="0.35">
      <c r="A14" s="15" t="s">
        <v>17</v>
      </c>
      <c r="B14" s="27" t="s">
        <v>37</v>
      </c>
      <c r="C14" s="34">
        <v>20</v>
      </c>
      <c r="D14" s="33">
        <v>10149</v>
      </c>
      <c r="E14" s="20">
        <f t="shared" si="0"/>
        <v>10169</v>
      </c>
      <c r="F14" s="22">
        <v>318</v>
      </c>
      <c r="G14" s="18">
        <v>13099</v>
      </c>
      <c r="H14" s="38">
        <v>78554</v>
      </c>
      <c r="I14" s="22">
        <f t="shared" si="1"/>
        <v>189335.88039999999</v>
      </c>
      <c r="J14" s="29">
        <f t="shared" si="2"/>
        <v>7.7248500344183304</v>
      </c>
      <c r="K14" s="30">
        <f t="shared" si="3"/>
        <v>247.0251572327044</v>
      </c>
      <c r="L14" s="30">
        <f t="shared" si="4"/>
        <v>5.9969463317810519</v>
      </c>
    </row>
    <row r="15" spans="1:13" ht="21" x14ac:dyDescent="0.35">
      <c r="A15" s="15" t="s">
        <v>18</v>
      </c>
      <c r="B15" s="27" t="s">
        <v>38</v>
      </c>
      <c r="C15" s="34">
        <v>20</v>
      </c>
      <c r="D15" s="33">
        <v>6118</v>
      </c>
      <c r="E15" s="20">
        <f t="shared" si="0"/>
        <v>6138</v>
      </c>
      <c r="F15" s="22">
        <v>300</v>
      </c>
      <c r="G15" s="18">
        <v>13099</v>
      </c>
      <c r="H15" s="38">
        <v>58117</v>
      </c>
      <c r="I15" s="22">
        <f t="shared" si="1"/>
        <v>139825.20420000001</v>
      </c>
      <c r="J15" s="29">
        <f t="shared" si="2"/>
        <v>9.4683936135549036</v>
      </c>
      <c r="K15" s="30">
        <f t="shared" si="3"/>
        <v>193.72333333333333</v>
      </c>
      <c r="L15" s="30">
        <f t="shared" si="4"/>
        <v>4.4367508970150391</v>
      </c>
    </row>
    <row r="16" spans="1:13" ht="21" x14ac:dyDescent="0.35">
      <c r="A16" s="45" t="s">
        <v>2</v>
      </c>
      <c r="B16" s="46"/>
      <c r="C16" s="24">
        <f>SUM(C4:C15)</f>
        <v>240</v>
      </c>
      <c r="D16" s="19">
        <f>SUM(D4:D15)</f>
        <v>90533</v>
      </c>
      <c r="E16" s="28">
        <f>SUM(E4:E15)</f>
        <v>90773</v>
      </c>
      <c r="F16" s="23">
        <f>SUM(F4:F15)</f>
        <v>3323</v>
      </c>
      <c r="G16" s="19">
        <v>13099</v>
      </c>
      <c r="H16" s="37">
        <f>SUM(H4:H15)</f>
        <v>879836.24</v>
      </c>
      <c r="I16" s="23">
        <f>SUM(I4:I15)</f>
        <v>2119862.7950240001</v>
      </c>
      <c r="J16" s="30">
        <f>SUM(J4:J15)</f>
        <v>139.72010299645422</v>
      </c>
      <c r="K16" s="32">
        <f>SUM(K4:K15)</f>
        <v>3246.4634305789777</v>
      </c>
      <c r="L16" s="30">
        <f>SUM(L4:L15)</f>
        <v>67.168199099167879</v>
      </c>
    </row>
    <row r="17" spans="1:12" ht="21" x14ac:dyDescent="0.35">
      <c r="A17" s="45" t="s">
        <v>3</v>
      </c>
      <c r="B17" s="46"/>
      <c r="C17" s="24">
        <f t="shared" ref="C17:K17" si="5">AVERAGE(C4:C15)</f>
        <v>20</v>
      </c>
      <c r="D17" s="19">
        <f t="shared" si="5"/>
        <v>7544.416666666667</v>
      </c>
      <c r="E17" s="19">
        <f t="shared" si="5"/>
        <v>7564.416666666667</v>
      </c>
      <c r="F17" s="24">
        <f t="shared" si="5"/>
        <v>276.91666666666669</v>
      </c>
      <c r="G17" s="19">
        <f t="shared" si="5"/>
        <v>13099</v>
      </c>
      <c r="H17" s="37">
        <f t="shared" si="5"/>
        <v>73319.686666666661</v>
      </c>
      <c r="I17" s="24">
        <f t="shared" si="5"/>
        <v>176655.23291866668</v>
      </c>
      <c r="J17" s="30">
        <f t="shared" si="5"/>
        <v>11.643341916371185</v>
      </c>
      <c r="K17" s="30">
        <f t="shared" si="5"/>
        <v>270.53861921491483</v>
      </c>
      <c r="L17" s="30">
        <f>AVERAGE(L4:L15)</f>
        <v>5.5973499249306569</v>
      </c>
    </row>
    <row r="18" spans="1:12" ht="22.5" x14ac:dyDescent="0.45">
      <c r="A18" s="4"/>
      <c r="B18" s="4"/>
      <c r="C18" s="5"/>
      <c r="D18" s="5"/>
      <c r="E18" s="5"/>
      <c r="F18" s="5"/>
      <c r="G18" s="5"/>
      <c r="H18" s="5"/>
      <c r="I18" s="5"/>
      <c r="J18" s="5"/>
      <c r="K18" s="4"/>
    </row>
    <row r="19" spans="1:12" ht="26.25" x14ac:dyDescent="0.45">
      <c r="A19" s="6"/>
      <c r="B19" s="2"/>
      <c r="C19" s="5"/>
      <c r="D19" s="5"/>
      <c r="E19" s="5"/>
      <c r="F19" s="5"/>
      <c r="G19" s="5"/>
      <c r="H19" s="5"/>
      <c r="I19" s="5"/>
      <c r="J19" s="5"/>
      <c r="K19" s="4"/>
    </row>
    <row r="20" spans="1:12" ht="22.5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</sheetData>
  <mergeCells count="3">
    <mergeCell ref="A2:J2"/>
    <mergeCell ref="A16:B16"/>
    <mergeCell ref="A17:B17"/>
  </mergeCells>
  <phoneticPr fontId="0" type="noConversion"/>
  <pageMargins left="0.24" right="0.18" top="0.59055118110236227" bottom="0.59055118110236227" header="0.51181102362204722" footer="0.51181102362204722"/>
  <pageSetup paperSize="9" scale="48"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abSelected="1" topLeftCell="A22" zoomScale="80" zoomScaleNormal="80" zoomScaleSheetLayoutView="70" workbookViewId="0">
      <selection activeCell="N22" sqref="N22"/>
    </sheetView>
  </sheetViews>
  <sheetFormatPr defaultRowHeight="21" x14ac:dyDescent="0.35"/>
  <cols>
    <col min="1" max="2" width="19.140625" style="1" customWidth="1"/>
    <col min="3" max="7" width="17" style="1" customWidth="1"/>
    <col min="8" max="9" width="15.85546875" style="1" customWidth="1"/>
    <col min="10" max="10" width="17.28515625" style="1" customWidth="1"/>
    <col min="11" max="11" width="15.140625" style="11" customWidth="1"/>
    <col min="12" max="12" width="15.85546875" style="1" customWidth="1"/>
    <col min="13" max="16384" width="9.140625" style="1"/>
  </cols>
  <sheetData>
    <row r="1" spans="1:13" x14ac:dyDescent="0.35">
      <c r="A1" s="10"/>
      <c r="B1" s="10"/>
      <c r="C1" s="10"/>
      <c r="D1" s="10"/>
      <c r="E1" s="10"/>
      <c r="F1" s="10"/>
      <c r="G1" s="10"/>
      <c r="H1" s="10"/>
      <c r="I1" s="10"/>
      <c r="J1" s="11" t="s">
        <v>19</v>
      </c>
    </row>
    <row r="2" spans="1:13" ht="33" customHeight="1" x14ac:dyDescent="0.3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0"/>
      <c r="L2" s="7"/>
      <c r="M2" s="7"/>
    </row>
    <row r="3" spans="1:13" s="3" customFormat="1" ht="63" x14ac:dyDescent="0.2">
      <c r="A3" s="12" t="s">
        <v>4</v>
      </c>
      <c r="B3" s="13" t="s">
        <v>0</v>
      </c>
      <c r="C3" s="12" t="s">
        <v>1</v>
      </c>
      <c r="D3" s="12" t="s">
        <v>22</v>
      </c>
      <c r="E3" s="14" t="s">
        <v>26</v>
      </c>
      <c r="F3" s="14" t="s">
        <v>23</v>
      </c>
      <c r="G3" s="12" t="s">
        <v>25</v>
      </c>
      <c r="H3" s="12" t="s">
        <v>6</v>
      </c>
      <c r="I3" s="14" t="s">
        <v>5</v>
      </c>
      <c r="J3" s="12" t="s">
        <v>24</v>
      </c>
      <c r="K3" s="12" t="s">
        <v>51</v>
      </c>
      <c r="L3" s="12" t="s">
        <v>52</v>
      </c>
    </row>
    <row r="4" spans="1:13" x14ac:dyDescent="0.35">
      <c r="A4" s="15" t="s">
        <v>7</v>
      </c>
      <c r="B4" s="27" t="s">
        <v>39</v>
      </c>
      <c r="C4" s="34">
        <v>19</v>
      </c>
      <c r="D4" s="20">
        <v>6785</v>
      </c>
      <c r="E4" s="20">
        <f>C4+D4</f>
        <v>6804</v>
      </c>
      <c r="F4" s="9">
        <v>298</v>
      </c>
      <c r="G4" s="21">
        <v>13099</v>
      </c>
      <c r="H4" s="35">
        <v>68438.399999999994</v>
      </c>
      <c r="I4" s="25">
        <f>(H4-400)*2.4226</f>
        <v>164829.82783999998</v>
      </c>
      <c r="J4" s="29">
        <f>H4/E4</f>
        <v>10.058553791887125</v>
      </c>
      <c r="K4" s="41">
        <f>H4/F4</f>
        <v>229.65906040268453</v>
      </c>
      <c r="L4" s="30">
        <f>H4/G4</f>
        <v>5.2247041758912891</v>
      </c>
    </row>
    <row r="5" spans="1:13" x14ac:dyDescent="0.35">
      <c r="A5" s="15" t="s">
        <v>8</v>
      </c>
      <c r="B5" s="27" t="s">
        <v>40</v>
      </c>
      <c r="C5" s="34">
        <v>19</v>
      </c>
      <c r="D5" s="20">
        <v>8031</v>
      </c>
      <c r="E5" s="20">
        <f t="shared" ref="E5:E15" si="0">C5+D5</f>
        <v>8050</v>
      </c>
      <c r="F5" s="9">
        <v>328</v>
      </c>
      <c r="G5" s="21">
        <v>13099</v>
      </c>
      <c r="H5" s="35">
        <v>67257.600000000006</v>
      </c>
      <c r="I5" s="25">
        <f t="shared" ref="I5:I15" si="1">(H5-400)*2.4226</f>
        <v>161969.22176000001</v>
      </c>
      <c r="J5" s="29">
        <f t="shared" ref="J5:J15" si="2">H5/E5</f>
        <v>8.3549813664596275</v>
      </c>
      <c r="K5" s="41">
        <f t="shared" ref="K5:K15" si="3">H5/F5</f>
        <v>205.05365853658537</v>
      </c>
      <c r="L5" s="30">
        <f t="shared" ref="L5:L15" si="4">H5/G5</f>
        <v>5.134559890067945</v>
      </c>
    </row>
    <row r="6" spans="1:13" x14ac:dyDescent="0.35">
      <c r="A6" s="15" t="s">
        <v>9</v>
      </c>
      <c r="B6" s="27" t="s">
        <v>41</v>
      </c>
      <c r="C6" s="34">
        <v>19</v>
      </c>
      <c r="D6" s="20">
        <v>7873</v>
      </c>
      <c r="E6" s="20">
        <f t="shared" si="0"/>
        <v>7892</v>
      </c>
      <c r="F6" s="9">
        <v>305</v>
      </c>
      <c r="G6" s="21">
        <v>13099</v>
      </c>
      <c r="H6" s="35">
        <v>88243.199999999997</v>
      </c>
      <c r="I6" s="25">
        <f t="shared" si="1"/>
        <v>212808.93632000001</v>
      </c>
      <c r="J6" s="29">
        <f t="shared" si="2"/>
        <v>11.181348200709579</v>
      </c>
      <c r="K6" s="41">
        <f t="shared" si="3"/>
        <v>289.32196721311476</v>
      </c>
      <c r="L6" s="30">
        <f t="shared" si="4"/>
        <v>6.7366363844568289</v>
      </c>
    </row>
    <row r="7" spans="1:13" x14ac:dyDescent="0.35">
      <c r="A7" s="15" t="s">
        <v>10</v>
      </c>
      <c r="B7" s="27" t="s">
        <v>42</v>
      </c>
      <c r="C7" s="34">
        <v>19</v>
      </c>
      <c r="D7" s="20">
        <v>8250</v>
      </c>
      <c r="E7" s="20">
        <f t="shared" si="0"/>
        <v>8269</v>
      </c>
      <c r="F7" s="9">
        <v>600</v>
      </c>
      <c r="G7" s="21">
        <v>13099</v>
      </c>
      <c r="H7" s="35">
        <v>93350.399999999994</v>
      </c>
      <c r="I7" s="25">
        <f t="shared" si="1"/>
        <v>225181.63903999998</v>
      </c>
      <c r="J7" s="29">
        <f t="shared" si="2"/>
        <v>11.289200628854758</v>
      </c>
      <c r="K7" s="41">
        <f t="shared" si="3"/>
        <v>155.584</v>
      </c>
      <c r="L7" s="30">
        <f t="shared" si="4"/>
        <v>7.12652874265211</v>
      </c>
    </row>
    <row r="8" spans="1:13" x14ac:dyDescent="0.35">
      <c r="A8" s="15" t="s">
        <v>11</v>
      </c>
      <c r="B8" s="27" t="s">
        <v>43</v>
      </c>
      <c r="C8" s="34">
        <v>19</v>
      </c>
      <c r="D8" s="20">
        <v>2726</v>
      </c>
      <c r="E8" s="20">
        <f t="shared" si="0"/>
        <v>2745</v>
      </c>
      <c r="F8" s="9">
        <v>349</v>
      </c>
      <c r="G8" s="21">
        <v>13099</v>
      </c>
      <c r="H8" s="35">
        <v>88636.800000000003</v>
      </c>
      <c r="I8" s="25">
        <f t="shared" si="1"/>
        <v>213762.47168000002</v>
      </c>
      <c r="J8" s="29">
        <f t="shared" si="2"/>
        <v>32.290273224043716</v>
      </c>
      <c r="K8" s="41">
        <f t="shared" si="3"/>
        <v>253.9736389684814</v>
      </c>
      <c r="L8" s="30">
        <f t="shared" si="4"/>
        <v>6.7666844797312775</v>
      </c>
    </row>
    <row r="9" spans="1:13" x14ac:dyDescent="0.35">
      <c r="A9" s="15" t="s">
        <v>12</v>
      </c>
      <c r="B9" s="27" t="s">
        <v>44</v>
      </c>
      <c r="C9" s="34">
        <v>19</v>
      </c>
      <c r="D9" s="20">
        <v>2001</v>
      </c>
      <c r="E9" s="20">
        <f t="shared" si="0"/>
        <v>2020</v>
      </c>
      <c r="F9" s="9">
        <v>210</v>
      </c>
      <c r="G9" s="21">
        <v>13099</v>
      </c>
      <c r="H9" s="35">
        <v>77932.800000000003</v>
      </c>
      <c r="I9" s="25">
        <f t="shared" si="1"/>
        <v>187830.96128000002</v>
      </c>
      <c r="J9" s="29">
        <f t="shared" si="2"/>
        <v>38.580594059405939</v>
      </c>
      <c r="K9" s="41">
        <f t="shared" si="3"/>
        <v>371.10857142857145</v>
      </c>
      <c r="L9" s="30">
        <f t="shared" si="4"/>
        <v>5.94952286434079</v>
      </c>
    </row>
    <row r="10" spans="1:13" x14ac:dyDescent="0.35">
      <c r="A10" s="15" t="s">
        <v>13</v>
      </c>
      <c r="B10" s="27" t="s">
        <v>45</v>
      </c>
      <c r="C10" s="34">
        <v>18</v>
      </c>
      <c r="D10" s="31">
        <v>7079</v>
      </c>
      <c r="E10" s="20">
        <f t="shared" si="0"/>
        <v>7097</v>
      </c>
      <c r="F10" s="16">
        <v>172</v>
      </c>
      <c r="G10" s="19">
        <v>13099</v>
      </c>
      <c r="H10" s="36">
        <v>97046.399999999994</v>
      </c>
      <c r="I10" s="25">
        <f t="shared" si="1"/>
        <v>234135.56863999998</v>
      </c>
      <c r="J10" s="29">
        <f t="shared" si="2"/>
        <v>13.674284909116528</v>
      </c>
      <c r="K10" s="41">
        <f t="shared" si="3"/>
        <v>564.22325581395341</v>
      </c>
      <c r="L10" s="30">
        <f t="shared" si="4"/>
        <v>7.4086876860829065</v>
      </c>
    </row>
    <row r="11" spans="1:13" x14ac:dyDescent="0.35">
      <c r="A11" s="15" t="s">
        <v>14</v>
      </c>
      <c r="B11" s="27" t="s">
        <v>46</v>
      </c>
      <c r="C11" s="34">
        <v>18</v>
      </c>
      <c r="D11" s="19">
        <v>9790</v>
      </c>
      <c r="E11" s="42">
        <f t="shared" si="0"/>
        <v>9808</v>
      </c>
      <c r="F11" s="15">
        <v>324</v>
      </c>
      <c r="G11" s="19">
        <v>13099</v>
      </c>
      <c r="H11" s="36">
        <v>92188.800000000003</v>
      </c>
      <c r="I11" s="43">
        <f t="shared" si="1"/>
        <v>222367.54688000001</v>
      </c>
      <c r="J11" s="29">
        <f>H11/E11</f>
        <v>9.3993474714518754</v>
      </c>
      <c r="K11" s="41">
        <f t="shared" si="3"/>
        <v>284.53333333333336</v>
      </c>
      <c r="L11" s="30">
        <f t="shared" si="4"/>
        <v>7.0378502175738609</v>
      </c>
    </row>
    <row r="12" spans="1:13" x14ac:dyDescent="0.35">
      <c r="A12" s="15" t="s">
        <v>15</v>
      </c>
      <c r="B12" s="27" t="s">
        <v>47</v>
      </c>
      <c r="C12" s="34">
        <v>18</v>
      </c>
      <c r="D12" s="19">
        <v>10129</v>
      </c>
      <c r="E12" s="42">
        <f t="shared" si="0"/>
        <v>10147</v>
      </c>
      <c r="F12" s="15">
        <v>323</v>
      </c>
      <c r="G12" s="19">
        <v>13099</v>
      </c>
      <c r="H12" s="36">
        <v>91015.86</v>
      </c>
      <c r="I12" s="43">
        <f t="shared" si="1"/>
        <v>219525.98243600002</v>
      </c>
      <c r="J12" s="29">
        <f t="shared" si="2"/>
        <v>8.9697309549620581</v>
      </c>
      <c r="K12" s="41">
        <f t="shared" si="3"/>
        <v>281.7828482972136</v>
      </c>
      <c r="L12" s="30">
        <f t="shared" si="4"/>
        <v>6.9483059775555382</v>
      </c>
    </row>
    <row r="13" spans="1:13" x14ac:dyDescent="0.35">
      <c r="A13" s="15" t="s">
        <v>16</v>
      </c>
      <c r="B13" s="27" t="s">
        <v>48</v>
      </c>
      <c r="C13" s="34">
        <v>18</v>
      </c>
      <c r="D13" s="19">
        <v>9171</v>
      </c>
      <c r="E13" s="42">
        <f t="shared" si="0"/>
        <v>9189</v>
      </c>
      <c r="F13" s="15">
        <v>300</v>
      </c>
      <c r="G13" s="19">
        <v>13099</v>
      </c>
      <c r="H13" s="36">
        <v>93784.19</v>
      </c>
      <c r="I13" s="43">
        <f t="shared" si="1"/>
        <v>226232.53869400002</v>
      </c>
      <c r="J13" s="29">
        <f t="shared" si="2"/>
        <v>10.206136685167047</v>
      </c>
      <c r="K13" s="41">
        <f t="shared" si="3"/>
        <v>312.61396666666667</v>
      </c>
      <c r="L13" s="30">
        <f t="shared" si="4"/>
        <v>7.1596450110695473</v>
      </c>
    </row>
    <row r="14" spans="1:13" x14ac:dyDescent="0.35">
      <c r="A14" s="15" t="s">
        <v>17</v>
      </c>
      <c r="B14" s="27" t="s">
        <v>49</v>
      </c>
      <c r="C14" s="34">
        <v>18</v>
      </c>
      <c r="D14" s="19">
        <v>6107</v>
      </c>
      <c r="E14" s="42">
        <f t="shared" si="0"/>
        <v>6125</v>
      </c>
      <c r="F14" s="15">
        <v>300</v>
      </c>
      <c r="G14" s="19">
        <v>13099</v>
      </c>
      <c r="H14" s="36">
        <v>69076.800000000003</v>
      </c>
      <c r="I14" s="43">
        <f t="shared" si="1"/>
        <v>166376.41568000001</v>
      </c>
      <c r="J14" s="29">
        <f t="shared" si="2"/>
        <v>11.277844897959184</v>
      </c>
      <c r="K14" s="41">
        <f t="shared" si="3"/>
        <v>230.256</v>
      </c>
      <c r="L14" s="30">
        <f t="shared" si="4"/>
        <v>5.2734407206656995</v>
      </c>
    </row>
    <row r="15" spans="1:13" x14ac:dyDescent="0.35">
      <c r="A15" s="15" t="s">
        <v>18</v>
      </c>
      <c r="B15" s="27" t="s">
        <v>50</v>
      </c>
      <c r="C15" s="34">
        <v>18</v>
      </c>
      <c r="D15" s="19">
        <v>5359</v>
      </c>
      <c r="E15" s="42">
        <f t="shared" si="0"/>
        <v>5377</v>
      </c>
      <c r="F15" s="15">
        <v>272</v>
      </c>
      <c r="G15" s="19">
        <v>13099</v>
      </c>
      <c r="H15" s="36">
        <v>58478.28</v>
      </c>
      <c r="I15" s="43">
        <f t="shared" si="1"/>
        <v>140700.44112800001</v>
      </c>
      <c r="J15" s="29">
        <f t="shared" si="2"/>
        <v>10.875633252743166</v>
      </c>
      <c r="K15" s="41">
        <f t="shared" si="3"/>
        <v>214.99367647058824</v>
      </c>
      <c r="L15" s="30">
        <f t="shared" si="4"/>
        <v>4.4643316283685781</v>
      </c>
    </row>
    <row r="16" spans="1:13" x14ac:dyDescent="0.35">
      <c r="A16" s="45" t="s">
        <v>2</v>
      </c>
      <c r="B16" s="46"/>
      <c r="C16" s="19">
        <f>SUM(C4:C15)</f>
        <v>222</v>
      </c>
      <c r="D16" s="19">
        <f>SUM(D4:D15)</f>
        <v>83301</v>
      </c>
      <c r="E16" s="19">
        <f>SUM(E4:E15)</f>
        <v>83523</v>
      </c>
      <c r="F16" s="19">
        <f>SUM(F4:F15)</f>
        <v>3781</v>
      </c>
      <c r="G16" s="19">
        <v>13099</v>
      </c>
      <c r="H16" s="36">
        <f>SUM(H4:H15)</f>
        <v>985449.53</v>
      </c>
      <c r="I16" s="26">
        <f>SUM(I4:I15)</f>
        <v>2375721.5513780001</v>
      </c>
      <c r="J16" s="30">
        <f>SUM(J4:J15)</f>
        <v>176.15792944276058</v>
      </c>
      <c r="K16" s="41">
        <f>SUM(K4:K15)</f>
        <v>3393.1039771311926</v>
      </c>
      <c r="L16" s="30">
        <f>SUM(L4:L15)</f>
        <v>75.230897778456381</v>
      </c>
    </row>
    <row r="17" spans="1:12" x14ac:dyDescent="0.35">
      <c r="A17" s="45" t="s">
        <v>3</v>
      </c>
      <c r="B17" s="46"/>
      <c r="C17" s="19">
        <f t="shared" ref="C17:K17" si="5">AVERAGE(C4:C15)</f>
        <v>18.5</v>
      </c>
      <c r="D17" s="19">
        <f t="shared" si="5"/>
        <v>6941.75</v>
      </c>
      <c r="E17" s="19">
        <f t="shared" si="5"/>
        <v>6960.25</v>
      </c>
      <c r="F17" s="17">
        <f t="shared" si="5"/>
        <v>315.08333333333331</v>
      </c>
      <c r="G17" s="19">
        <f t="shared" si="5"/>
        <v>13099</v>
      </c>
      <c r="H17" s="36">
        <f t="shared" si="5"/>
        <v>82120.794166666674</v>
      </c>
      <c r="I17" s="26">
        <f t="shared" si="5"/>
        <v>197976.79594816666</v>
      </c>
      <c r="J17" s="30">
        <f t="shared" si="5"/>
        <v>14.679827453563382</v>
      </c>
      <c r="K17" s="41">
        <f t="shared" si="5"/>
        <v>282.75866476093273</v>
      </c>
      <c r="L17" s="30">
        <f>AVERAGE(L4:L15)</f>
        <v>6.2692414815380317</v>
      </c>
    </row>
    <row r="18" spans="1:12" ht="22.5" x14ac:dyDescent="0.45">
      <c r="A18" s="4"/>
      <c r="B18" s="4"/>
      <c r="C18" s="5"/>
      <c r="D18" s="5"/>
      <c r="E18" s="5"/>
      <c r="F18" s="5"/>
      <c r="G18" s="5"/>
      <c r="H18" s="5"/>
      <c r="I18" s="5"/>
      <c r="J18" s="5"/>
      <c r="K18" s="39"/>
    </row>
    <row r="19" spans="1:12" ht="26.25" x14ac:dyDescent="0.45">
      <c r="A19" s="6"/>
      <c r="B19" s="8"/>
      <c r="C19" s="5"/>
      <c r="D19" s="5"/>
      <c r="E19" s="5"/>
      <c r="F19" s="5"/>
      <c r="G19" s="5"/>
      <c r="H19" s="5"/>
      <c r="I19" s="5"/>
      <c r="J19" s="5"/>
      <c r="K19" s="39"/>
    </row>
    <row r="20" spans="1:12" ht="22.5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39"/>
    </row>
  </sheetData>
  <mergeCells count="3">
    <mergeCell ref="A2:J2"/>
    <mergeCell ref="A16:B16"/>
    <mergeCell ref="A17:B17"/>
  </mergeCells>
  <pageMargins left="0.24" right="0.18" top="0.59055118110236227" bottom="0.59055118110236227" header="0.51181102362204722" footer="0.51181102362204722"/>
  <pageSetup paperSize="9" scale="48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ไฟฟ้า 2561</vt:lpstr>
      <vt:lpstr>ไฟฟ้า 2562</vt:lpstr>
      <vt:lpstr>'ไฟฟ้า 2561'!Print_Area</vt:lpstr>
      <vt:lpstr>'ไฟฟ้า 2562'!Print_Area</vt:lpstr>
    </vt:vector>
  </TitlesOfParts>
  <Company>TRAMAS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pannatorn woottipriyatorn</dc:creator>
  <cp:lastModifiedBy>premyuphol bhurimpaiboon</cp:lastModifiedBy>
  <cp:lastPrinted>2016-02-29T12:53:27Z</cp:lastPrinted>
  <dcterms:created xsi:type="dcterms:W3CDTF">2011-12-16T04:29:53Z</dcterms:created>
  <dcterms:modified xsi:type="dcterms:W3CDTF">2022-02-04T07:43:45Z</dcterms:modified>
</cp:coreProperties>
</file>